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uralsurmen\Desktop\Yeni klasör (3)\Eylül\"/>
    </mc:Choice>
  </mc:AlternateContent>
  <bookViews>
    <workbookView xWindow="0" yWindow="0" windowWidth="28800" windowHeight="12345" tabRatio="900"/>
  </bookViews>
  <sheets>
    <sheet name="SEKTOR_USD" sheetId="1" r:id="rId1"/>
  </sheets>
  <calcPr calcId="162913"/>
</workbook>
</file>

<file path=xl/calcChain.xml><?xml version="1.0" encoding="utf-8"?>
<calcChain xmlns="http://schemas.openxmlformats.org/spreadsheetml/2006/main">
  <c r="M46" i="1" l="1"/>
  <c r="L46" i="1"/>
  <c r="I46" i="1"/>
  <c r="H46" i="1"/>
  <c r="E46" i="1"/>
  <c r="D46" i="1"/>
  <c r="M43" i="1"/>
  <c r="L43" i="1"/>
  <c r="I43" i="1"/>
  <c r="H43" i="1"/>
  <c r="E43" i="1"/>
  <c r="D43" i="1"/>
  <c r="K42" i="1"/>
  <c r="M42" i="1" s="1"/>
  <c r="J42" i="1"/>
  <c r="I42" i="1"/>
  <c r="H42" i="1"/>
  <c r="G42" i="1"/>
  <c r="F42" i="1"/>
  <c r="C42" i="1"/>
  <c r="D42" i="1" s="1"/>
  <c r="B42" i="1"/>
  <c r="M41" i="1"/>
  <c r="L41" i="1"/>
  <c r="I41" i="1"/>
  <c r="H41" i="1"/>
  <c r="E41" i="1"/>
  <c r="D41" i="1"/>
  <c r="M40" i="1"/>
  <c r="L40" i="1"/>
  <c r="I40" i="1"/>
  <c r="H40" i="1"/>
  <c r="E40" i="1"/>
  <c r="D40" i="1"/>
  <c r="M39" i="1"/>
  <c r="L39" i="1"/>
  <c r="I39" i="1"/>
  <c r="H39" i="1"/>
  <c r="E39" i="1"/>
  <c r="D39" i="1"/>
  <c r="M38" i="1"/>
  <c r="L38" i="1"/>
  <c r="I38" i="1"/>
  <c r="H38" i="1"/>
  <c r="E38" i="1"/>
  <c r="D38" i="1"/>
  <c r="M37" i="1"/>
  <c r="L37" i="1"/>
  <c r="I37" i="1"/>
  <c r="H37" i="1"/>
  <c r="E37" i="1"/>
  <c r="D37" i="1"/>
  <c r="M36" i="1"/>
  <c r="L36" i="1"/>
  <c r="I36" i="1"/>
  <c r="H36" i="1"/>
  <c r="E36" i="1"/>
  <c r="D36" i="1"/>
  <c r="M35" i="1"/>
  <c r="L35" i="1"/>
  <c r="I35" i="1"/>
  <c r="H35" i="1"/>
  <c r="E35" i="1"/>
  <c r="D35" i="1"/>
  <c r="M34" i="1"/>
  <c r="L34" i="1"/>
  <c r="I34" i="1"/>
  <c r="H34" i="1"/>
  <c r="E34" i="1"/>
  <c r="D34" i="1"/>
  <c r="M33" i="1"/>
  <c r="L33" i="1"/>
  <c r="I33" i="1"/>
  <c r="H33" i="1"/>
  <c r="E33" i="1"/>
  <c r="D33" i="1"/>
  <c r="M32" i="1"/>
  <c r="L32" i="1"/>
  <c r="I32" i="1"/>
  <c r="H32" i="1"/>
  <c r="E32" i="1"/>
  <c r="D32" i="1"/>
  <c r="M31" i="1"/>
  <c r="L31" i="1"/>
  <c r="I31" i="1"/>
  <c r="H31" i="1"/>
  <c r="E31" i="1"/>
  <c r="D31" i="1"/>
  <c r="M30" i="1"/>
  <c r="L30" i="1"/>
  <c r="I30" i="1"/>
  <c r="H30" i="1"/>
  <c r="E30" i="1"/>
  <c r="D30" i="1"/>
  <c r="M29" i="1"/>
  <c r="L29" i="1"/>
  <c r="K29" i="1"/>
  <c r="J29" i="1"/>
  <c r="G29" i="1"/>
  <c r="H29" i="1" s="1"/>
  <c r="F29" i="1"/>
  <c r="E29" i="1"/>
  <c r="D29" i="1"/>
  <c r="C29" i="1"/>
  <c r="B29" i="1"/>
  <c r="M28" i="1"/>
  <c r="L28" i="1"/>
  <c r="I28" i="1"/>
  <c r="H28" i="1"/>
  <c r="E28" i="1"/>
  <c r="D28" i="1"/>
  <c r="M27" i="1"/>
  <c r="K27" i="1"/>
  <c r="J27" i="1"/>
  <c r="L27" i="1" s="1"/>
  <c r="G27" i="1"/>
  <c r="I27" i="1" s="1"/>
  <c r="F27" i="1"/>
  <c r="E27" i="1"/>
  <c r="C27" i="1"/>
  <c r="B27" i="1"/>
  <c r="D27" i="1" s="1"/>
  <c r="M26" i="1"/>
  <c r="L26" i="1"/>
  <c r="I26" i="1"/>
  <c r="H26" i="1"/>
  <c r="E26" i="1"/>
  <c r="D26" i="1"/>
  <c r="M25" i="1"/>
  <c r="L25" i="1"/>
  <c r="I25" i="1"/>
  <c r="H25" i="1"/>
  <c r="E25" i="1"/>
  <c r="D25" i="1"/>
  <c r="M24" i="1"/>
  <c r="L24" i="1"/>
  <c r="I24" i="1"/>
  <c r="H24" i="1"/>
  <c r="E24" i="1"/>
  <c r="D24" i="1"/>
  <c r="M23" i="1"/>
  <c r="L23" i="1"/>
  <c r="K23" i="1"/>
  <c r="J23" i="1"/>
  <c r="G23" i="1"/>
  <c r="G22" i="1" s="1"/>
  <c r="F23" i="1"/>
  <c r="F22" i="1" s="1"/>
  <c r="E23" i="1"/>
  <c r="D23" i="1"/>
  <c r="C23" i="1"/>
  <c r="B23" i="1"/>
  <c r="K22" i="1"/>
  <c r="L22" i="1" s="1"/>
  <c r="J22" i="1"/>
  <c r="C22" i="1"/>
  <c r="E22" i="1" s="1"/>
  <c r="B22" i="1"/>
  <c r="M21" i="1"/>
  <c r="L21" i="1"/>
  <c r="I21" i="1"/>
  <c r="H21" i="1"/>
  <c r="E21" i="1"/>
  <c r="D21" i="1"/>
  <c r="K20" i="1"/>
  <c r="L20" i="1" s="1"/>
  <c r="J20" i="1"/>
  <c r="I20" i="1"/>
  <c r="G20" i="1"/>
  <c r="F20" i="1"/>
  <c r="H20" i="1" s="1"/>
  <c r="C20" i="1"/>
  <c r="D20" i="1" s="1"/>
  <c r="B20" i="1"/>
  <c r="M19" i="1"/>
  <c r="L19" i="1"/>
  <c r="I19" i="1"/>
  <c r="H19" i="1"/>
  <c r="E19" i="1"/>
  <c r="D19" i="1"/>
  <c r="M18" i="1"/>
  <c r="L18" i="1"/>
  <c r="K18" i="1"/>
  <c r="J18" i="1"/>
  <c r="G18" i="1"/>
  <c r="I18" i="1" s="1"/>
  <c r="F18" i="1"/>
  <c r="E18" i="1"/>
  <c r="D18" i="1"/>
  <c r="C18" i="1"/>
  <c r="B18" i="1"/>
  <c r="M17" i="1"/>
  <c r="L17" i="1"/>
  <c r="I17" i="1"/>
  <c r="H17" i="1"/>
  <c r="E17" i="1"/>
  <c r="D17" i="1"/>
  <c r="M16" i="1"/>
  <c r="L16" i="1"/>
  <c r="I16" i="1"/>
  <c r="H16" i="1"/>
  <c r="E16" i="1"/>
  <c r="D16" i="1"/>
  <c r="M15" i="1"/>
  <c r="L15" i="1"/>
  <c r="I15" i="1"/>
  <c r="H15" i="1"/>
  <c r="E15" i="1"/>
  <c r="D15" i="1"/>
  <c r="M14" i="1"/>
  <c r="L14" i="1"/>
  <c r="I14" i="1"/>
  <c r="H14" i="1"/>
  <c r="E14" i="1"/>
  <c r="D14" i="1"/>
  <c r="M13" i="1"/>
  <c r="L13" i="1"/>
  <c r="I13" i="1"/>
  <c r="H13" i="1"/>
  <c r="E13" i="1"/>
  <c r="D13" i="1"/>
  <c r="M12" i="1"/>
  <c r="L12" i="1"/>
  <c r="I12" i="1"/>
  <c r="H12" i="1"/>
  <c r="E12" i="1"/>
  <c r="D12" i="1"/>
  <c r="M11" i="1"/>
  <c r="L11" i="1"/>
  <c r="I11" i="1"/>
  <c r="H11" i="1"/>
  <c r="E11" i="1"/>
  <c r="D11" i="1"/>
  <c r="M10" i="1"/>
  <c r="L10" i="1"/>
  <c r="I10" i="1"/>
  <c r="H10" i="1"/>
  <c r="E10" i="1"/>
  <c r="D10" i="1"/>
  <c r="K9" i="1"/>
  <c r="K8" i="1" s="1"/>
  <c r="J9" i="1"/>
  <c r="J8" i="1" s="1"/>
  <c r="J44" i="1" s="1"/>
  <c r="J45" i="1" s="1"/>
  <c r="I9" i="1"/>
  <c r="H9" i="1"/>
  <c r="G9" i="1"/>
  <c r="F9" i="1"/>
  <c r="C9" i="1"/>
  <c r="C8" i="1" s="1"/>
  <c r="B9" i="1"/>
  <c r="B8" i="1" s="1"/>
  <c r="B44" i="1" s="1"/>
  <c r="B45" i="1" s="1"/>
  <c r="G8" i="1"/>
  <c r="I8" i="1" s="1"/>
  <c r="F8" i="1"/>
  <c r="F44" i="1" l="1"/>
  <c r="F45" i="1" s="1"/>
  <c r="H22" i="1"/>
  <c r="G44" i="1"/>
  <c r="I22" i="1"/>
  <c r="D8" i="1"/>
  <c r="C44" i="1"/>
  <c r="E8" i="1"/>
  <c r="L8" i="1"/>
  <c r="K44" i="1"/>
  <c r="M8" i="1"/>
  <c r="E20" i="1"/>
  <c r="M20" i="1"/>
  <c r="H8" i="1"/>
  <c r="L9" i="1"/>
  <c r="H18" i="1"/>
  <c r="D22" i="1"/>
  <c r="L42" i="1"/>
  <c r="E9" i="1"/>
  <c r="M9" i="1"/>
  <c r="M22" i="1"/>
  <c r="I23" i="1"/>
  <c r="I29" i="1"/>
  <c r="E42" i="1"/>
  <c r="H27" i="1"/>
  <c r="D9" i="1"/>
  <c r="H23" i="1"/>
  <c r="E44" i="1" l="1"/>
  <c r="C45" i="1"/>
  <c r="D44" i="1"/>
  <c r="I44" i="1"/>
  <c r="H44" i="1"/>
  <c r="G45" i="1"/>
  <c r="M44" i="1"/>
  <c r="L44" i="1"/>
  <c r="K45" i="1"/>
  <c r="I45" i="1" l="1"/>
  <c r="H45" i="1"/>
  <c r="E45" i="1"/>
  <c r="D45" i="1"/>
  <c r="M45" i="1"/>
  <c r="L45" i="1"/>
</calcChain>
</file>

<file path=xl/sharedStrings.xml><?xml version="1.0" encoding="utf-8"?>
<sst xmlns="http://schemas.openxmlformats.org/spreadsheetml/2006/main" count="55" uniqueCount="54">
  <si>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</si>
  <si>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</si>
  <si>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</si>
  <si>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</si>
  <si>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</si>
  <si>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</si>
  <si>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</si>
  <si>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</si>
  <si>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</si>
  <si>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</si>
  <si>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</si>
  <si>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</si>
  <si>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</si>
  <si>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</si>
  <si>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</si>
  <si>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</si>
  <si>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</si>
  <si>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</si>
  <si>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</si>
  <si>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</si>
  <si>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</si>
  <si>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</si>
  <si>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</si>
  <si>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</si>
  <si>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</si>
  <si>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</si>
  <si>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</si>
  <si>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</si>
  <si>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</si>
  <si>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</si>
  <si>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</si>
  <si>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</si>
  <si>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</si>
  <si>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</si>
  <si>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</si>
  <si>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</si>
  <si>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</si>
  <si>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</si>
  <si>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</si>
  <si>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SECTORAL EXPORT FIGURES - 1000 $</t>
  </si>
  <si>
    <t>LAST 12 MONTHS</t>
  </si>
  <si>
    <t>For January-February period, TUİK figures was used for the first month.</t>
  </si>
  <si>
    <t>For the last 12 months; first 11 eleven months' figures are from TUİK and last month's figures are taken from TİM data</t>
  </si>
  <si>
    <t>T O T A L (TİM+TUİK (Turkey Statistical Institute)*)</t>
  </si>
  <si>
    <t>Share(20)  (%)</t>
  </si>
  <si>
    <t>2019 - 2020</t>
  </si>
  <si>
    <t xml:space="preserve"> Share (20)  (%)</t>
  </si>
  <si>
    <t xml:space="preserve"> Share(20)  (%)</t>
  </si>
  <si>
    <t>2020 - 2021</t>
  </si>
  <si>
    <t>Change   ('21/'20)</t>
  </si>
  <si>
    <t>Change    ('21/'20)</t>
  </si>
  <si>
    <t>1 - 31 JULY EXPORT FIGURES</t>
  </si>
  <si>
    <t>1 - 31 JULY</t>
  </si>
  <si>
    <t>1st JANUARY  -  31th 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</si>
</sst>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Y_T_L_-;\-* #,##0.00\ _Y_T_L_-;_-* &quot;-&quot;??\ _Y_T_L_-;_-@_-"/>
    <numFmt numFmtId="165" formatCode="0.0"/>
  </numFmts>
  <fonts count="50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6"/>
      <color theme="1"/>
      <name val="Arial"/>
      <family val="2"/>
      <charset val="162"/>
    </font>
  </fonts>
  <fills count="4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6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</cellStyleXfs>
  <cellXfs count="37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0" fontId="21" fillId="0" borderId="9" xfId="1" applyFont="1" applyFill="1" applyBorder="1"/>
    <xf numFmtId="0" fontId="17" fillId="0" borderId="9" xfId="1" applyFont="1" applyFill="1" applyBorder="1"/>
    <xf numFmtId="0" fontId="17" fillId="0" borderId="9" xfId="0" applyFont="1" applyFill="1" applyBorder="1"/>
    <xf numFmtId="0" fontId="29" fillId="0" borderId="9" xfId="1" applyFont="1" applyFill="1" applyBorder="1"/>
    <xf numFmtId="0" fontId="30" fillId="0" borderId="0" xfId="1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22" fillId="23" borderId="9" xfId="1" applyFont="1" applyFill="1" applyBorder="1"/>
    <xf numFmtId="0" fontId="18" fillId="0" borderId="0" xfId="1" applyFont="1" applyFill="1" applyBorder="1" applyAlignment="1"/>
    <xf numFmtId="0" fontId="48" fillId="0" borderId="0" xfId="0" applyFont="1" applyAlignment="1">
      <alignment vertical="center"/>
    </xf>
    <xf numFmtId="0" fontId="17" fillId="0" borderId="0" xfId="1" applyFont="1" applyFill="1" applyBorder="1" applyAlignment="1">
      <alignment wrapText="1"/>
    </xf>
    <xf numFmtId="3" fontId="25" fillId="0" borderId="9" xfId="1" applyNumberFormat="1" applyFont="1" applyFill="1" applyBorder="1" applyAlignment="1">
      <alignment horizontal="center" vertical="center"/>
    </xf>
    <xf numFmtId="165" fontId="25" fillId="0" borderId="9" xfId="1" applyNumberFormat="1" applyFont="1" applyFill="1" applyBorder="1" applyAlignment="1">
      <alignment horizontal="center" vertical="center"/>
    </xf>
    <xf numFmtId="165" fontId="27" fillId="0" borderId="9" xfId="1" applyNumberFormat="1" applyFont="1" applyFill="1" applyBorder="1" applyAlignment="1">
      <alignment horizontal="center" vertical="center"/>
    </xf>
    <xf numFmtId="3" fontId="29" fillId="40" borderId="9" xfId="1" applyNumberFormat="1" applyFont="1" applyFill="1" applyBorder="1" applyAlignment="1">
      <alignment horizontal="center" vertical="center"/>
    </xf>
    <xf numFmtId="165" fontId="29" fillId="0" borderId="9" xfId="1" applyNumberFormat="1" applyFont="1" applyFill="1" applyBorder="1" applyAlignment="1">
      <alignment horizontal="center" vertical="center"/>
    </xf>
    <xf numFmtId="0" fontId="17" fillId="41" borderId="9" xfId="1" applyFont="1" applyFill="1" applyBorder="1"/>
    <xf numFmtId="3" fontId="21" fillId="0" borderId="9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165" fontId="49" fillId="0" borderId="9" xfId="335" applyNumberFormat="1" applyFont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</cellXfs>
  <cellStyles count="336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12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0</xdr:rowOff>
    </xdr:from>
    <xdr:to>
      <xdr:col>0</xdr:col>
      <xdr:colOff>2553289</xdr:colOff>
      <xdr:row>4</xdr:row>
      <xdr:rowOff>20758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0"/>
          <a:ext cx="2539682" cy="850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abSelected="1" zoomScale="70" zoomScaleNormal="70" workbookViewId="0">
      <pane xSplit="1" ySplit="7" topLeftCell="B8" activePane="bottomRight" state="frozen"/>
      <selection activeCell="B16" sqref="B16"/>
      <selection pane="topRight" activeCell="B16" sqref="B16"/>
      <selection pane="bottomLeft" activeCell="B16" sqref="B16"/>
      <selection pane="bottomRight" activeCell="B8" sqref="B8:M46"/>
    </sheetView>
  </sheetViews>
  <sheetFormatPr defaultColWidth="9.140625" defaultRowHeight="12.75" x14ac:dyDescent="0.2"/>
  <cols>
    <col min="1" max="1" width="74.42578125" style="1" customWidth="1"/>
    <col min="2" max="2" width="17.85546875" style="1" customWidth="1"/>
    <col min="3" max="3" width="17" style="1" bestFit="1" customWidth="1"/>
    <col min="4" max="4" width="10.5703125" style="1" bestFit="1" customWidth="1"/>
    <col min="5" max="5" width="13.5703125" style="1" bestFit="1" customWidth="1"/>
    <col min="6" max="7" width="18.85546875" style="1" bestFit="1" customWidth="1"/>
    <col min="8" max="8" width="10.28515625" style="1" bestFit="1" customWidth="1"/>
    <col min="9" max="9" width="13.5703125" style="1" bestFit="1" customWidth="1"/>
    <col min="10" max="11" width="18.7109375" style="1" bestFit="1" customWidth="1"/>
    <col min="12" max="12" width="9.42578125" style="1" bestFit="1" customWidth="1"/>
    <col min="13" max="13" width="12.140625" style="1" customWidth="1"/>
    <col min="14" max="16384" width="9.140625" style="1"/>
  </cols>
  <sheetData>
    <row r="1" spans="1:13" ht="26.25" x14ac:dyDescent="0.4">
      <c r="B1" s="36" t="s">
        <v>51</v>
      </c>
      <c r="C1" s="36"/>
      <c r="D1" s="36"/>
      <c r="E1" s="36"/>
      <c r="F1" s="36"/>
      <c r="G1" s="36"/>
      <c r="H1" s="36"/>
      <c r="I1" s="36"/>
      <c r="J1" s="36"/>
      <c r="K1" s="16"/>
      <c r="L1" s="16"/>
      <c r="M1" s="16"/>
    </row>
    <row r="2" spans="1:13" x14ac:dyDescent="0.2">
      <c r="D2" s="2"/>
    </row>
    <row r="3" spans="1:13" x14ac:dyDescent="0.2">
      <c r="D3" s="2"/>
    </row>
    <row r="4" spans="1:13" x14ac:dyDescent="0.2">
      <c r="B4" s="2"/>
      <c r="C4" s="2"/>
      <c r="D4" s="2"/>
      <c r="E4" s="2"/>
      <c r="F4" s="2"/>
      <c r="G4" s="2"/>
      <c r="H4" s="2"/>
      <c r="I4" s="2"/>
    </row>
    <row r="5" spans="1:13" ht="26.25" x14ac:dyDescent="0.2">
      <c r="A5" s="33" t="s">
        <v>39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5"/>
    </row>
    <row r="6" spans="1:13" ht="18" x14ac:dyDescent="0.2">
      <c r="A6" s="3"/>
      <c r="B6" s="32" t="s">
        <v>52</v>
      </c>
      <c r="C6" s="32"/>
      <c r="D6" s="32"/>
      <c r="E6" s="32"/>
      <c r="F6" s="32" t="s">
        <v>53</v>
      </c>
      <c r="G6" s="32"/>
      <c r="H6" s="32"/>
      <c r="I6" s="32"/>
      <c r="J6" s="32" t="s">
        <v>40</v>
      </c>
      <c r="K6" s="32"/>
      <c r="L6" s="32"/>
      <c r="M6" s="32"/>
    </row>
    <row r="7" spans="1:13" ht="30" x14ac:dyDescent="0.25">
      <c r="A7" s="4" t="s">
        <v>27</v>
      </c>
      <c r="B7" s="5">
        <v>2020</v>
      </c>
      <c r="C7" s="6">
        <v>2021</v>
      </c>
      <c r="D7" s="7" t="s">
        <v>49</v>
      </c>
      <c r="E7" s="7" t="s">
        <v>47</v>
      </c>
      <c r="F7" s="5">
        <v>2020</v>
      </c>
      <c r="G7" s="6">
        <v>2021</v>
      </c>
      <c r="H7" s="7" t="s">
        <v>50</v>
      </c>
      <c r="I7" s="7" t="s">
        <v>44</v>
      </c>
      <c r="J7" s="5" t="s">
        <v>45</v>
      </c>
      <c r="K7" s="5" t="s">
        <v>48</v>
      </c>
      <c r="L7" s="7" t="s">
        <v>50</v>
      </c>
      <c r="M7" s="7" t="s">
        <v>46</v>
      </c>
    </row>
    <row r="8" spans="1:13" ht="16.5" x14ac:dyDescent="0.25">
      <c r="A8" s="13" t="s">
        <v>28</v>
      </c>
      <c r="B8" s="25">
        <f>B9+B18+B20</f>
        <v>1954110.6066000003</v>
      </c>
      <c r="C8" s="25">
        <f>C9+C18+C20</f>
        <v>2033336.5027400001</v>
      </c>
      <c r="D8" s="26">
        <f t="shared" ref="D8:D46" si="0">(C8-B8)/B8*100</f>
        <v>4.0543199485440962</v>
      </c>
      <c r="E8" s="26">
        <f t="shared" ref="E8:E44" si="1">C8/C$46*100</f>
        <v>12.388264524569291</v>
      </c>
      <c r="F8" s="25">
        <f>F9+F18+F20</f>
        <v>13216645.02173</v>
      </c>
      <c r="G8" s="25">
        <f>G9+G18+G20</f>
        <v>15641770.24185</v>
      </c>
      <c r="H8" s="26">
        <f t="shared" ref="H8:H46" si="2">(G8-F8)/F8*100</f>
        <v>18.349022888431648</v>
      </c>
      <c r="I8" s="26">
        <f t="shared" ref="I8:I44" si="3">G8/G$46*100</f>
        <v>12.888912005223585</v>
      </c>
      <c r="J8" s="25">
        <f>J9+J18+J20</f>
        <v>23851267.402170002</v>
      </c>
      <c r="K8" s="25">
        <f>K9+K18+K20</f>
        <v>26770788.354249999</v>
      </c>
      <c r="L8" s="26">
        <f t="shared" ref="L8:L46" si="4">(K8-J8)/J8*100</f>
        <v>12.240527527750482</v>
      </c>
      <c r="M8" s="26">
        <f t="shared" ref="M8:M44" si="5">K8/K$46*100</f>
        <v>13.315707824102633</v>
      </c>
    </row>
    <row r="9" spans="1:13" ht="15.75" x14ac:dyDescent="0.25">
      <c r="A9" s="8" t="s">
        <v>29</v>
      </c>
      <c r="B9" s="25">
        <f>B10+B11+B12+B13+B14+B15+B16+B17</f>
        <v>1223595.5863600003</v>
      </c>
      <c r="C9" s="25">
        <f>C10+C11+C12+C13+C14+C15+C16+C17</f>
        <v>1263981.4223500001</v>
      </c>
      <c r="D9" s="26">
        <f t="shared" si="0"/>
        <v>3.3005869292272596</v>
      </c>
      <c r="E9" s="26">
        <f t="shared" si="1"/>
        <v>7.7009074460192162</v>
      </c>
      <c r="F9" s="25">
        <f>F10+F11+F12+F13+F14+F15+F16+F17</f>
        <v>8868363.5517999995</v>
      </c>
      <c r="G9" s="25">
        <f>G10+G11+G12+G13+G14+G15+G16+G17</f>
        <v>10125749.21256</v>
      </c>
      <c r="H9" s="26">
        <f t="shared" si="2"/>
        <v>14.178327866416691</v>
      </c>
      <c r="I9" s="26">
        <f t="shared" si="3"/>
        <v>8.3436777659899981</v>
      </c>
      <c r="J9" s="25">
        <f>J10+J11+J12+J13+J14+J15+J16+J17</f>
        <v>16089621.843220001</v>
      </c>
      <c r="K9" s="25">
        <f>K10+K11+K12+K13+K14+K15+K16+K17</f>
        <v>17588864.739690002</v>
      </c>
      <c r="L9" s="26">
        <f t="shared" si="4"/>
        <v>9.3180741665582794</v>
      </c>
      <c r="M9" s="26">
        <f t="shared" si="5"/>
        <v>8.7486472468484973</v>
      </c>
    </row>
    <row r="10" spans="1:13" ht="14.25" x14ac:dyDescent="0.2">
      <c r="A10" s="9" t="s">
        <v>5</v>
      </c>
      <c r="B10" s="27">
        <v>588897.20463000005</v>
      </c>
      <c r="C10" s="27">
        <v>652830.24136999995</v>
      </c>
      <c r="D10" s="28">
        <f t="shared" si="0"/>
        <v>10.856400104695449</v>
      </c>
      <c r="E10" s="28">
        <f t="shared" si="1"/>
        <v>3.9774202198366311</v>
      </c>
      <c r="F10" s="27">
        <v>4060626.5348700001</v>
      </c>
      <c r="G10" s="27">
        <v>4803523.0201300001</v>
      </c>
      <c r="H10" s="28">
        <f t="shared" si="2"/>
        <v>18.295119703338678</v>
      </c>
      <c r="I10" s="28">
        <f t="shared" si="3"/>
        <v>3.9581316285974846</v>
      </c>
      <c r="J10" s="27">
        <v>7057058.2982400004</v>
      </c>
      <c r="K10" s="27">
        <v>8035100.2903000005</v>
      </c>
      <c r="L10" s="28">
        <f t="shared" si="4"/>
        <v>13.859060684023532</v>
      </c>
      <c r="M10" s="28">
        <f t="shared" si="5"/>
        <v>3.9966341815261242</v>
      </c>
    </row>
    <row r="11" spans="1:13" ht="14.25" x14ac:dyDescent="0.2">
      <c r="A11" s="9" t="s">
        <v>4</v>
      </c>
      <c r="B11" s="27">
        <v>185540.81602</v>
      </c>
      <c r="C11" s="27">
        <v>166399.02246000001</v>
      </c>
      <c r="D11" s="28">
        <f t="shared" si="0"/>
        <v>-10.316756156735153</v>
      </c>
      <c r="E11" s="28">
        <f t="shared" si="1"/>
        <v>1.0137992919944221</v>
      </c>
      <c r="F11" s="27">
        <v>1363619.3163999999</v>
      </c>
      <c r="G11" s="27">
        <v>1638130.21918</v>
      </c>
      <c r="H11" s="28">
        <f t="shared" si="2"/>
        <v>20.131051201644603</v>
      </c>
      <c r="I11" s="28">
        <f t="shared" si="3"/>
        <v>1.3498290744367476</v>
      </c>
      <c r="J11" s="27">
        <v>2527363.9621700002</v>
      </c>
      <c r="K11" s="27">
        <v>3004514.8206500001</v>
      </c>
      <c r="L11" s="28">
        <f t="shared" si="4"/>
        <v>18.87938839130701</v>
      </c>
      <c r="M11" s="28">
        <f t="shared" si="5"/>
        <v>1.4944364348018975</v>
      </c>
    </row>
    <row r="12" spans="1:13" ht="14.25" x14ac:dyDescent="0.2">
      <c r="A12" s="9" t="s">
        <v>2</v>
      </c>
      <c r="B12" s="27">
        <v>124157.45339</v>
      </c>
      <c r="C12" s="27">
        <v>152813.25537</v>
      </c>
      <c r="D12" s="28">
        <f t="shared" si="0"/>
        <v>23.080210811015252</v>
      </c>
      <c r="E12" s="28">
        <f t="shared" si="1"/>
        <v>0.93102692438418555</v>
      </c>
      <c r="F12" s="27">
        <v>901401.00650999998</v>
      </c>
      <c r="G12" s="27">
        <v>1088589.1020800001</v>
      </c>
      <c r="H12" s="28">
        <f t="shared" si="2"/>
        <v>20.766350849190392</v>
      </c>
      <c r="I12" s="28">
        <f t="shared" si="3"/>
        <v>0.89700391513326694</v>
      </c>
      <c r="J12" s="27">
        <v>1597002.70318</v>
      </c>
      <c r="K12" s="27">
        <v>1870086.14622</v>
      </c>
      <c r="L12" s="28">
        <f t="shared" si="4"/>
        <v>17.099748328304521</v>
      </c>
      <c r="M12" s="28">
        <f t="shared" si="5"/>
        <v>0.93017509979359081</v>
      </c>
    </row>
    <row r="13" spans="1:13" ht="14.25" x14ac:dyDescent="0.2">
      <c r="A13" s="9" t="s">
        <v>3</v>
      </c>
      <c r="B13" s="27">
        <v>89853.850919999997</v>
      </c>
      <c r="C13" s="27">
        <v>71939.587029999995</v>
      </c>
      <c r="D13" s="28">
        <f t="shared" si="0"/>
        <v>-19.937113108206898</v>
      </c>
      <c r="E13" s="28">
        <f t="shared" si="1"/>
        <v>0.43829766136346754</v>
      </c>
      <c r="F13" s="27">
        <v>693890.76202999998</v>
      </c>
      <c r="G13" s="27">
        <v>756673.72452000005</v>
      </c>
      <c r="H13" s="28">
        <f t="shared" si="2"/>
        <v>9.0479605617354615</v>
      </c>
      <c r="I13" s="28">
        <f t="shared" si="3"/>
        <v>0.62350366366521892</v>
      </c>
      <c r="J13" s="27">
        <v>1383266.4564199999</v>
      </c>
      <c r="K13" s="27">
        <v>1461268.5481499999</v>
      </c>
      <c r="L13" s="28">
        <f t="shared" si="4"/>
        <v>5.6389780412860881</v>
      </c>
      <c r="M13" s="28">
        <f t="shared" si="5"/>
        <v>0.72683048337002065</v>
      </c>
    </row>
    <row r="14" spans="1:13" ht="14.25" x14ac:dyDescent="0.2">
      <c r="A14" s="9" t="s">
        <v>0</v>
      </c>
      <c r="B14" s="27">
        <v>135352.20457</v>
      </c>
      <c r="C14" s="27">
        <v>132223.09901000001</v>
      </c>
      <c r="D14" s="28">
        <f t="shared" si="0"/>
        <v>-2.3118245986024699</v>
      </c>
      <c r="E14" s="28">
        <f t="shared" si="1"/>
        <v>0.80557975750049604</v>
      </c>
      <c r="F14" s="27">
        <v>1126036.0885399999</v>
      </c>
      <c r="G14" s="27">
        <v>1170439.0322400001</v>
      </c>
      <c r="H14" s="28">
        <f t="shared" si="2"/>
        <v>3.9432966804440799</v>
      </c>
      <c r="I14" s="28">
        <f t="shared" si="3"/>
        <v>0.96444874593914143</v>
      </c>
      <c r="J14" s="27">
        <v>2264118.9522899999</v>
      </c>
      <c r="K14" s="27">
        <v>1984550.0184500001</v>
      </c>
      <c r="L14" s="28">
        <f t="shared" si="4"/>
        <v>-12.34780237837041</v>
      </c>
      <c r="M14" s="28">
        <f t="shared" si="5"/>
        <v>0.98710907793652913</v>
      </c>
    </row>
    <row r="15" spans="1:13" ht="14.25" x14ac:dyDescent="0.2">
      <c r="A15" s="9" t="s">
        <v>1</v>
      </c>
      <c r="B15" s="27">
        <v>19075.408370000001</v>
      </c>
      <c r="C15" s="27">
        <v>23127.540229999999</v>
      </c>
      <c r="D15" s="28">
        <f t="shared" si="0"/>
        <v>21.242700451817363</v>
      </c>
      <c r="E15" s="28">
        <f t="shared" si="1"/>
        <v>0.14090638012241188</v>
      </c>
      <c r="F15" s="27">
        <v>159860.95675000001</v>
      </c>
      <c r="G15" s="27">
        <v>159622.81021</v>
      </c>
      <c r="H15" s="28">
        <f t="shared" si="2"/>
        <v>-0.14897104636527586</v>
      </c>
      <c r="I15" s="28">
        <f t="shared" si="3"/>
        <v>0.13153014799556756</v>
      </c>
      <c r="J15" s="27">
        <v>267964.09724999999</v>
      </c>
      <c r="K15" s="27">
        <v>270888.66720000003</v>
      </c>
      <c r="L15" s="28">
        <f t="shared" si="4"/>
        <v>1.091403654449844</v>
      </c>
      <c r="M15" s="28">
        <f t="shared" si="5"/>
        <v>0.13473919025336184</v>
      </c>
    </row>
    <row r="16" spans="1:13" ht="14.25" x14ac:dyDescent="0.2">
      <c r="A16" s="9" t="s">
        <v>6</v>
      </c>
      <c r="B16" s="27">
        <v>74619.318069999994</v>
      </c>
      <c r="C16" s="27">
        <v>52562.303610000003</v>
      </c>
      <c r="D16" s="28">
        <f t="shared" si="0"/>
        <v>-29.559388949800404</v>
      </c>
      <c r="E16" s="28">
        <f t="shared" si="1"/>
        <v>0.32024001942813973</v>
      </c>
      <c r="F16" s="27">
        <v>500823.07082999998</v>
      </c>
      <c r="G16" s="27">
        <v>410061.01804</v>
      </c>
      <c r="H16" s="28">
        <f t="shared" si="2"/>
        <v>-18.122578226993934</v>
      </c>
      <c r="I16" s="28">
        <f t="shared" si="3"/>
        <v>0.3378927254761197</v>
      </c>
      <c r="J16" s="27">
        <v>893116.50453999999</v>
      </c>
      <c r="K16" s="27">
        <v>819744.22797000001</v>
      </c>
      <c r="L16" s="28">
        <f t="shared" si="4"/>
        <v>-8.2153085512388344</v>
      </c>
      <c r="M16" s="28">
        <f t="shared" si="5"/>
        <v>0.40773825879543868</v>
      </c>
    </row>
    <row r="17" spans="1:13" ht="14.25" x14ac:dyDescent="0.2">
      <c r="A17" s="9" t="s">
        <v>7</v>
      </c>
      <c r="B17" s="27">
        <v>6099.3303900000001</v>
      </c>
      <c r="C17" s="27">
        <v>12086.37327</v>
      </c>
      <c r="D17" s="28">
        <f t="shared" si="0"/>
        <v>98.159019059139695</v>
      </c>
      <c r="E17" s="28">
        <f t="shared" si="1"/>
        <v>7.3637191389461412E-2</v>
      </c>
      <c r="F17" s="27">
        <v>62105.815869999999</v>
      </c>
      <c r="G17" s="27">
        <v>98710.286160000003</v>
      </c>
      <c r="H17" s="28">
        <f t="shared" si="2"/>
        <v>58.938876781879081</v>
      </c>
      <c r="I17" s="28">
        <f t="shared" si="3"/>
        <v>8.1337864746452423E-2</v>
      </c>
      <c r="J17" s="27">
        <v>99730.869130000006</v>
      </c>
      <c r="K17" s="27">
        <v>142712.02075</v>
      </c>
      <c r="L17" s="28">
        <f t="shared" si="4"/>
        <v>43.097139326013199</v>
      </c>
      <c r="M17" s="28">
        <f t="shared" si="5"/>
        <v>7.0984520371533549E-2</v>
      </c>
    </row>
    <row r="18" spans="1:13" ht="15.75" x14ac:dyDescent="0.25">
      <c r="A18" s="8" t="s">
        <v>30</v>
      </c>
      <c r="B18" s="25">
        <f>B19</f>
        <v>218769.25588000001</v>
      </c>
      <c r="C18" s="25">
        <f>C19</f>
        <v>262761.62341</v>
      </c>
      <c r="D18" s="26">
        <f t="shared" si="0"/>
        <v>20.109026450284595</v>
      </c>
      <c r="E18" s="26">
        <f t="shared" si="1"/>
        <v>1.6008961100741972</v>
      </c>
      <c r="F18" s="25">
        <f>F19</f>
        <v>1346446.0931299999</v>
      </c>
      <c r="G18" s="25">
        <f>G19</f>
        <v>1795939.0043200001</v>
      </c>
      <c r="H18" s="26">
        <f t="shared" si="2"/>
        <v>33.383654457720752</v>
      </c>
      <c r="I18" s="26">
        <f t="shared" si="3"/>
        <v>1.4798644549513338</v>
      </c>
      <c r="J18" s="25">
        <f>J19</f>
        <v>2353185.9330799999</v>
      </c>
      <c r="K18" s="25">
        <f>K19</f>
        <v>2899375.7703999998</v>
      </c>
      <c r="L18" s="26">
        <f t="shared" si="4"/>
        <v>23.210653677719034</v>
      </c>
      <c r="M18" s="26">
        <f t="shared" si="5"/>
        <v>1.4421405944438606</v>
      </c>
    </row>
    <row r="19" spans="1:13" ht="14.25" x14ac:dyDescent="0.2">
      <c r="A19" s="9" t="s">
        <v>8</v>
      </c>
      <c r="B19" s="27">
        <v>218769.25588000001</v>
      </c>
      <c r="C19" s="27">
        <v>262761.62341</v>
      </c>
      <c r="D19" s="28">
        <f t="shared" si="0"/>
        <v>20.109026450284595</v>
      </c>
      <c r="E19" s="28">
        <f t="shared" si="1"/>
        <v>1.6008961100741972</v>
      </c>
      <c r="F19" s="27">
        <v>1346446.0931299999</v>
      </c>
      <c r="G19" s="27">
        <v>1795939.0043200001</v>
      </c>
      <c r="H19" s="28">
        <f t="shared" si="2"/>
        <v>33.383654457720752</v>
      </c>
      <c r="I19" s="28">
        <f t="shared" si="3"/>
        <v>1.4798644549513338</v>
      </c>
      <c r="J19" s="27">
        <v>2353185.9330799999</v>
      </c>
      <c r="K19" s="27">
        <v>2899375.7703999998</v>
      </c>
      <c r="L19" s="28">
        <f t="shared" si="4"/>
        <v>23.210653677719034</v>
      </c>
      <c r="M19" s="28">
        <f t="shared" si="5"/>
        <v>1.4421405944438606</v>
      </c>
    </row>
    <row r="20" spans="1:13" ht="15.75" x14ac:dyDescent="0.25">
      <c r="A20" s="8" t="s">
        <v>31</v>
      </c>
      <c r="B20" s="25">
        <f>B21</f>
        <v>511745.76435999997</v>
      </c>
      <c r="C20" s="25">
        <f>C21</f>
        <v>506593.45698000002</v>
      </c>
      <c r="D20" s="26">
        <f t="shared" si="0"/>
        <v>-1.0068099706586802</v>
      </c>
      <c r="E20" s="26">
        <f t="shared" si="1"/>
        <v>3.086460968475877</v>
      </c>
      <c r="F20" s="25">
        <f>F21</f>
        <v>3001835.3768000002</v>
      </c>
      <c r="G20" s="25">
        <f>G21</f>
        <v>3720082.0249700001</v>
      </c>
      <c r="H20" s="26">
        <f t="shared" si="2"/>
        <v>23.926916636436644</v>
      </c>
      <c r="I20" s="26">
        <f t="shared" si="3"/>
        <v>3.0653697842822529</v>
      </c>
      <c r="J20" s="25">
        <f>J21</f>
        <v>5408459.6258699996</v>
      </c>
      <c r="K20" s="25">
        <f>K21</f>
        <v>6282547.8441599999</v>
      </c>
      <c r="L20" s="26">
        <f t="shared" si="4"/>
        <v>16.161500293152233</v>
      </c>
      <c r="M20" s="26">
        <f t="shared" si="5"/>
        <v>3.1249199828102756</v>
      </c>
    </row>
    <row r="21" spans="1:13" ht="14.25" x14ac:dyDescent="0.2">
      <c r="A21" s="9" t="s">
        <v>9</v>
      </c>
      <c r="B21" s="27">
        <v>511745.76435999997</v>
      </c>
      <c r="C21" s="27">
        <v>506593.45698000002</v>
      </c>
      <c r="D21" s="28">
        <f t="shared" si="0"/>
        <v>-1.0068099706586802</v>
      </c>
      <c r="E21" s="28">
        <f t="shared" si="1"/>
        <v>3.086460968475877</v>
      </c>
      <c r="F21" s="27">
        <v>3001835.3768000002</v>
      </c>
      <c r="G21" s="27">
        <v>3720082.0249700001</v>
      </c>
      <c r="H21" s="28">
        <f t="shared" si="2"/>
        <v>23.926916636436644</v>
      </c>
      <c r="I21" s="28">
        <f t="shared" si="3"/>
        <v>3.0653697842822529</v>
      </c>
      <c r="J21" s="27">
        <v>5408459.6258699996</v>
      </c>
      <c r="K21" s="27">
        <v>6282547.8441599999</v>
      </c>
      <c r="L21" s="28">
        <f t="shared" si="4"/>
        <v>16.161500293152233</v>
      </c>
      <c r="M21" s="28">
        <f t="shared" si="5"/>
        <v>3.1249199828102756</v>
      </c>
    </row>
    <row r="22" spans="1:13" ht="16.5" x14ac:dyDescent="0.25">
      <c r="A22" s="13" t="s">
        <v>32</v>
      </c>
      <c r="B22" s="25">
        <f>B23+B27+B29</f>
        <v>11458328.335069999</v>
      </c>
      <c r="C22" s="25">
        <f>C23+C27+C29</f>
        <v>12673327.673930001</v>
      </c>
      <c r="D22" s="26">
        <f t="shared" si="0"/>
        <v>10.603635219120983</v>
      </c>
      <c r="E22" s="26">
        <f t="shared" si="1"/>
        <v>77.213257825069746</v>
      </c>
      <c r="F22" s="25">
        <f>F23+F27+F29</f>
        <v>67192592.47736001</v>
      </c>
      <c r="G22" s="25">
        <f>G23+G27+G29</f>
        <v>91830843.014770001</v>
      </c>
      <c r="H22" s="26">
        <f t="shared" si="2"/>
        <v>36.668105261322737</v>
      </c>
      <c r="I22" s="26">
        <f t="shared" si="3"/>
        <v>75.669162548885737</v>
      </c>
      <c r="J22" s="25">
        <f>J23+J27+J29</f>
        <v>124928609.94347</v>
      </c>
      <c r="K22" s="25">
        <f>K23+K27+K29</f>
        <v>152173717.45893997</v>
      </c>
      <c r="L22" s="26">
        <f t="shared" si="4"/>
        <v>21.808541316355264</v>
      </c>
      <c r="M22" s="26">
        <f t="shared" si="5"/>
        <v>75.690739225806354</v>
      </c>
    </row>
    <row r="23" spans="1:13" ht="15.75" x14ac:dyDescent="0.25">
      <c r="A23" s="8" t="s">
        <v>33</v>
      </c>
      <c r="B23" s="25">
        <f>B24+B25+B26</f>
        <v>1031615.6023</v>
      </c>
      <c r="C23" s="25">
        <f>C24+C25+C26</f>
        <v>1085425.6403999999</v>
      </c>
      <c r="D23" s="26">
        <f>(C23-B23)/B23*100</f>
        <v>5.2160938609332517</v>
      </c>
      <c r="E23" s="26">
        <f t="shared" si="1"/>
        <v>6.6130421289862689</v>
      </c>
      <c r="F23" s="25">
        <f>F24+F25+F26</f>
        <v>5840295.2679899996</v>
      </c>
      <c r="G23" s="25">
        <f>G24+G25+G26</f>
        <v>8360559.2150699999</v>
      </c>
      <c r="H23" s="26">
        <f t="shared" si="2"/>
        <v>43.153022774264223</v>
      </c>
      <c r="I23" s="26">
        <f t="shared" si="3"/>
        <v>6.8891506761291925</v>
      </c>
      <c r="J23" s="25">
        <f>J24+J25+J26</f>
        <v>10872629.1831</v>
      </c>
      <c r="K23" s="25">
        <f>K24+K25+K26</f>
        <v>13738861.802200001</v>
      </c>
      <c r="L23" s="26">
        <f t="shared" si="4"/>
        <v>26.361909073061767</v>
      </c>
      <c r="M23" s="26">
        <f t="shared" si="5"/>
        <v>6.8336676220734551</v>
      </c>
    </row>
    <row r="24" spans="1:13" ht="14.25" x14ac:dyDescent="0.2">
      <c r="A24" s="9" t="s">
        <v>10</v>
      </c>
      <c r="B24" s="27">
        <v>655105.23138000001</v>
      </c>
      <c r="C24" s="27">
        <v>725445.19082000002</v>
      </c>
      <c r="D24" s="28">
        <f t="shared" si="0"/>
        <v>10.737200081859619</v>
      </c>
      <c r="E24" s="28">
        <f t="shared" si="1"/>
        <v>4.4198325805121108</v>
      </c>
      <c r="F24" s="27">
        <v>3786669.5454799999</v>
      </c>
      <c r="G24" s="27">
        <v>5590693.9170500003</v>
      </c>
      <c r="H24" s="28">
        <f t="shared" si="2"/>
        <v>47.641452466413241</v>
      </c>
      <c r="I24" s="28">
        <f t="shared" si="3"/>
        <v>4.6067651442803514</v>
      </c>
      <c r="J24" s="27">
        <v>7013510.7061200002</v>
      </c>
      <c r="K24" s="27">
        <v>9087652.2100000009</v>
      </c>
      <c r="L24" s="28">
        <f t="shared" si="4"/>
        <v>29.573513049179518</v>
      </c>
      <c r="M24" s="28">
        <f t="shared" si="5"/>
        <v>4.5201702704511453</v>
      </c>
    </row>
    <row r="25" spans="1:13" ht="14.25" x14ac:dyDescent="0.2">
      <c r="A25" s="9" t="s">
        <v>11</v>
      </c>
      <c r="B25" s="27">
        <v>127736.4161</v>
      </c>
      <c r="C25" s="27">
        <v>145409.30866000001</v>
      </c>
      <c r="D25" s="28">
        <f t="shared" si="0"/>
        <v>13.835437927242744</v>
      </c>
      <c r="E25" s="28">
        <f t="shared" si="1"/>
        <v>0.88591778959725043</v>
      </c>
      <c r="F25" s="27">
        <v>758856.44558000006</v>
      </c>
      <c r="G25" s="27">
        <v>938349.46342000004</v>
      </c>
      <c r="H25" s="28">
        <f t="shared" si="2"/>
        <v>23.653092608683323</v>
      </c>
      <c r="I25" s="28">
        <f t="shared" si="3"/>
        <v>0.77320555647918265</v>
      </c>
      <c r="J25" s="27">
        <v>1427452.37971</v>
      </c>
      <c r="K25" s="27">
        <v>1511210.0725799999</v>
      </c>
      <c r="L25" s="28">
        <f t="shared" si="4"/>
        <v>5.8676348199451711</v>
      </c>
      <c r="M25" s="28">
        <f t="shared" si="5"/>
        <v>0.75167124408279173</v>
      </c>
    </row>
    <row r="26" spans="1:13" ht="14.25" x14ac:dyDescent="0.2">
      <c r="A26" s="9" t="s">
        <v>12</v>
      </c>
      <c r="B26" s="27">
        <v>248773.95482000001</v>
      </c>
      <c r="C26" s="27">
        <v>214571.14092000001</v>
      </c>
      <c r="D26" s="28">
        <f t="shared" si="0"/>
        <v>-13.748550938440241</v>
      </c>
      <c r="E26" s="28">
        <f t="shared" si="1"/>
        <v>1.3072917588769073</v>
      </c>
      <c r="F26" s="27">
        <v>1294769.2769299999</v>
      </c>
      <c r="G26" s="27">
        <v>1831515.8345999999</v>
      </c>
      <c r="H26" s="28">
        <f t="shared" si="2"/>
        <v>41.454996440961935</v>
      </c>
      <c r="I26" s="28">
        <f t="shared" si="3"/>
        <v>1.509179975369658</v>
      </c>
      <c r="J26" s="27">
        <v>2431666.0972699998</v>
      </c>
      <c r="K26" s="27">
        <v>3139999.5196199999</v>
      </c>
      <c r="L26" s="28">
        <f t="shared" si="4"/>
        <v>29.129551263030599</v>
      </c>
      <c r="M26" s="28">
        <f t="shared" si="5"/>
        <v>1.5618261075395181</v>
      </c>
    </row>
    <row r="27" spans="1:13" ht="15.75" x14ac:dyDescent="0.25">
      <c r="A27" s="8" t="s">
        <v>34</v>
      </c>
      <c r="B27" s="25">
        <f>B28</f>
        <v>1579569.9042700001</v>
      </c>
      <c r="C27" s="25">
        <f>C28</f>
        <v>1918975.0100199999</v>
      </c>
      <c r="D27" s="26">
        <f t="shared" si="0"/>
        <v>21.48718488700608</v>
      </c>
      <c r="E27" s="26">
        <f t="shared" si="1"/>
        <v>11.691508025420795</v>
      </c>
      <c r="F27" s="25">
        <f>F28</f>
        <v>10116529.07673</v>
      </c>
      <c r="G27" s="25">
        <f>G28</f>
        <v>13885154.12675</v>
      </c>
      <c r="H27" s="26">
        <f t="shared" si="2"/>
        <v>37.252154582232919</v>
      </c>
      <c r="I27" s="26">
        <f t="shared" si="3"/>
        <v>11.441449845607833</v>
      </c>
      <c r="J27" s="25">
        <f>J28</f>
        <v>18962105.815019999</v>
      </c>
      <c r="K27" s="25">
        <f>K28</f>
        <v>22025063.952739999</v>
      </c>
      <c r="L27" s="26">
        <f t="shared" si="4"/>
        <v>16.153048440926916</v>
      </c>
      <c r="M27" s="26">
        <f t="shared" si="5"/>
        <v>10.955199096902996</v>
      </c>
    </row>
    <row r="28" spans="1:13" ht="14.25" x14ac:dyDescent="0.2">
      <c r="A28" s="9" t="s">
        <v>13</v>
      </c>
      <c r="B28" s="27">
        <v>1579569.9042700001</v>
      </c>
      <c r="C28" s="27">
        <v>1918975.0100199999</v>
      </c>
      <c r="D28" s="28">
        <f t="shared" si="0"/>
        <v>21.48718488700608</v>
      </c>
      <c r="E28" s="28">
        <f t="shared" si="1"/>
        <v>11.691508025420795</v>
      </c>
      <c r="F28" s="27">
        <v>10116529.07673</v>
      </c>
      <c r="G28" s="27">
        <v>13885154.12675</v>
      </c>
      <c r="H28" s="28">
        <f t="shared" si="2"/>
        <v>37.252154582232919</v>
      </c>
      <c r="I28" s="28">
        <f t="shared" si="3"/>
        <v>11.441449845607833</v>
      </c>
      <c r="J28" s="27">
        <v>18962105.815019999</v>
      </c>
      <c r="K28" s="27">
        <v>22025063.952739999</v>
      </c>
      <c r="L28" s="28">
        <f t="shared" si="4"/>
        <v>16.153048440926916</v>
      </c>
      <c r="M28" s="28">
        <f t="shared" si="5"/>
        <v>10.955199096902996</v>
      </c>
    </row>
    <row r="29" spans="1:13" ht="15.75" x14ac:dyDescent="0.25">
      <c r="A29" s="8" t="s">
        <v>35</v>
      </c>
      <c r="B29" s="25">
        <f>B30+B31+B32+B33+B34+B35+B36+B37+B38+B39+B40+B41</f>
        <v>8847142.8284999989</v>
      </c>
      <c r="C29" s="25">
        <f>C30+C31+C32+C33+C34+C35+C36+C37+C38+C39+C40+C41</f>
        <v>9668927.0235099997</v>
      </c>
      <c r="D29" s="26">
        <f t="shared" si="0"/>
        <v>9.2886959207069957</v>
      </c>
      <c r="E29" s="26">
        <f t="shared" si="1"/>
        <v>58.908707670662672</v>
      </c>
      <c r="F29" s="25">
        <f>F30+F31+F32+F33+F34+F35+F36+F37+F38+F39+F40+F41</f>
        <v>51235768.132640004</v>
      </c>
      <c r="G29" s="25">
        <f>G30+G31+G32+G33+G34+G35+G36+G37+G38+G39+G40+G41</f>
        <v>69585129.67295</v>
      </c>
      <c r="H29" s="26">
        <f t="shared" si="2"/>
        <v>35.81357752421485</v>
      </c>
      <c r="I29" s="26">
        <f t="shared" si="3"/>
        <v>57.338562027148718</v>
      </c>
      <c r="J29" s="25">
        <f>J30+J31+J32+J33+J34+J35+J36+J37+J38+J39+J40+J41</f>
        <v>95093874.945350006</v>
      </c>
      <c r="K29" s="25">
        <f>K30+K31+K32+K33+K34+K35+K36+K37+K38+K39+K40+K41</f>
        <v>116409791.70399998</v>
      </c>
      <c r="L29" s="26">
        <f t="shared" si="4"/>
        <v>22.415656918913157</v>
      </c>
      <c r="M29" s="26">
        <f t="shared" si="5"/>
        <v>57.90187250682991</v>
      </c>
    </row>
    <row r="30" spans="1:13" ht="14.25" x14ac:dyDescent="0.2">
      <c r="A30" s="24" t="s">
        <v>14</v>
      </c>
      <c r="B30" s="27">
        <v>1804536.3647100001</v>
      </c>
      <c r="C30" s="27">
        <v>1698057.35292</v>
      </c>
      <c r="D30" s="28">
        <f t="shared" si="0"/>
        <v>-5.9006298721562178</v>
      </c>
      <c r="E30" s="28">
        <f t="shared" si="1"/>
        <v>10.34554961144703</v>
      </c>
      <c r="F30" s="27">
        <v>8779382.5255900007</v>
      </c>
      <c r="G30" s="27">
        <v>11130782.079539999</v>
      </c>
      <c r="H30" s="28">
        <f t="shared" si="2"/>
        <v>26.783199696518267</v>
      </c>
      <c r="I30" s="28">
        <f t="shared" si="3"/>
        <v>9.1718308448662373</v>
      </c>
      <c r="J30" s="27">
        <v>16090863.981969999</v>
      </c>
      <c r="K30" s="27">
        <v>19470075.899289999</v>
      </c>
      <c r="L30" s="28">
        <f t="shared" si="4"/>
        <v>21.000810901803945</v>
      </c>
      <c r="M30" s="28">
        <f t="shared" si="5"/>
        <v>9.6843558940948942</v>
      </c>
    </row>
    <row r="31" spans="1:13" ht="14.25" x14ac:dyDescent="0.2">
      <c r="A31" s="9" t="s">
        <v>15</v>
      </c>
      <c r="B31" s="27">
        <v>2199836.6643300001</v>
      </c>
      <c r="C31" s="27">
        <v>1995583.5863699999</v>
      </c>
      <c r="D31" s="28">
        <f t="shared" si="0"/>
        <v>-9.2849201612070171</v>
      </c>
      <c r="E31" s="28">
        <f t="shared" si="1"/>
        <v>12.158251875932299</v>
      </c>
      <c r="F31" s="27">
        <v>12989378.736190001</v>
      </c>
      <c r="G31" s="27">
        <v>16376695.406339999</v>
      </c>
      <c r="H31" s="28">
        <f t="shared" si="2"/>
        <v>26.077587996664686</v>
      </c>
      <c r="I31" s="28">
        <f t="shared" si="3"/>
        <v>13.494494725662252</v>
      </c>
      <c r="J31" s="27">
        <v>25362069.79693</v>
      </c>
      <c r="K31" s="27">
        <v>28932618.46401</v>
      </c>
      <c r="L31" s="28">
        <f t="shared" si="4"/>
        <v>14.078301556887144</v>
      </c>
      <c r="M31" s="28">
        <f t="shared" si="5"/>
        <v>14.390995474432208</v>
      </c>
    </row>
    <row r="32" spans="1:13" ht="14.25" x14ac:dyDescent="0.2">
      <c r="A32" s="9" t="s">
        <v>16</v>
      </c>
      <c r="B32" s="27">
        <v>141332.83762000001</v>
      </c>
      <c r="C32" s="27">
        <v>76574.996750000006</v>
      </c>
      <c r="D32" s="28">
        <f t="shared" si="0"/>
        <v>-45.81938773784028</v>
      </c>
      <c r="E32" s="28">
        <f t="shared" si="1"/>
        <v>0.46653926412510477</v>
      </c>
      <c r="F32" s="27">
        <v>641907.95663999999</v>
      </c>
      <c r="G32" s="27">
        <v>811047.70828000002</v>
      </c>
      <c r="H32" s="28">
        <f t="shared" si="2"/>
        <v>26.349533432385599</v>
      </c>
      <c r="I32" s="28">
        <f t="shared" si="3"/>
        <v>0.66830815070345895</v>
      </c>
      <c r="J32" s="27">
        <v>1104337.5534999999</v>
      </c>
      <c r="K32" s="27">
        <v>1544146.1065400001</v>
      </c>
      <c r="L32" s="28">
        <f t="shared" si="4"/>
        <v>39.825554391961568</v>
      </c>
      <c r="M32" s="28">
        <f t="shared" si="5"/>
        <v>0.7680535261169501</v>
      </c>
    </row>
    <row r="33" spans="1:13" ht="14.25" x14ac:dyDescent="0.2">
      <c r="A33" s="9" t="s">
        <v>17</v>
      </c>
      <c r="B33" s="27">
        <v>984828.53367999999</v>
      </c>
      <c r="C33" s="27">
        <v>1004129.03954</v>
      </c>
      <c r="D33" s="28">
        <f t="shared" si="0"/>
        <v>1.9597833734447159</v>
      </c>
      <c r="E33" s="28">
        <f t="shared" si="1"/>
        <v>6.1177361159161894</v>
      </c>
      <c r="F33" s="27">
        <v>5688161.1592300003</v>
      </c>
      <c r="G33" s="27">
        <v>7877045.1752699995</v>
      </c>
      <c r="H33" s="28">
        <f t="shared" si="2"/>
        <v>38.48139943236604</v>
      </c>
      <c r="I33" s="28">
        <f t="shared" si="3"/>
        <v>6.4907322224685844</v>
      </c>
      <c r="J33" s="27">
        <v>10604236.782360001</v>
      </c>
      <c r="K33" s="27">
        <v>13236904.61411</v>
      </c>
      <c r="L33" s="28">
        <f t="shared" si="4"/>
        <v>24.826565888545662</v>
      </c>
      <c r="M33" s="28">
        <f t="shared" si="5"/>
        <v>6.5839956599194727</v>
      </c>
    </row>
    <row r="34" spans="1:13" ht="14.25" x14ac:dyDescent="0.2">
      <c r="A34" s="9" t="s">
        <v>18</v>
      </c>
      <c r="B34" s="27">
        <v>665733.36221000005</v>
      </c>
      <c r="C34" s="27">
        <v>697919.95588000002</v>
      </c>
      <c r="D34" s="28">
        <f t="shared" si="0"/>
        <v>4.8347575015846935</v>
      </c>
      <c r="E34" s="28">
        <f t="shared" si="1"/>
        <v>4.2521328952518793</v>
      </c>
      <c r="F34" s="27">
        <v>4019616.8790099998</v>
      </c>
      <c r="G34" s="27">
        <v>5202093.9605099997</v>
      </c>
      <c r="H34" s="28">
        <f t="shared" si="2"/>
        <v>29.417656385979619</v>
      </c>
      <c r="I34" s="28">
        <f t="shared" si="3"/>
        <v>4.2865564615267173</v>
      </c>
      <c r="J34" s="27">
        <v>7373336.8294799998</v>
      </c>
      <c r="K34" s="27">
        <v>8721806.8796500005</v>
      </c>
      <c r="L34" s="28">
        <f t="shared" si="4"/>
        <v>18.288463979816594</v>
      </c>
      <c r="M34" s="28">
        <f t="shared" si="5"/>
        <v>4.3381999278788639</v>
      </c>
    </row>
    <row r="35" spans="1:13" ht="14.25" x14ac:dyDescent="0.2">
      <c r="A35" s="9" t="s">
        <v>19</v>
      </c>
      <c r="B35" s="27">
        <v>754128.33484999998</v>
      </c>
      <c r="C35" s="27">
        <v>930152.73305000004</v>
      </c>
      <c r="D35" s="28">
        <f t="shared" si="0"/>
        <v>23.341438063723228</v>
      </c>
      <c r="E35" s="28">
        <f t="shared" si="1"/>
        <v>5.6670295790917162</v>
      </c>
      <c r="F35" s="27">
        <v>4508353.1097299997</v>
      </c>
      <c r="G35" s="27">
        <v>6614212.5570999999</v>
      </c>
      <c r="H35" s="28">
        <f t="shared" si="2"/>
        <v>46.710171011784787</v>
      </c>
      <c r="I35" s="28">
        <f t="shared" si="3"/>
        <v>5.4501506104608275</v>
      </c>
      <c r="J35" s="27">
        <v>7851199.5547700003</v>
      </c>
      <c r="K35" s="27">
        <v>10358479.333310001</v>
      </c>
      <c r="L35" s="28">
        <f t="shared" si="4"/>
        <v>31.934989819698334</v>
      </c>
      <c r="M35" s="28">
        <f t="shared" si="5"/>
        <v>5.1522757745931012</v>
      </c>
    </row>
    <row r="36" spans="1:13" ht="14.25" x14ac:dyDescent="0.2">
      <c r="A36" s="9" t="s">
        <v>20</v>
      </c>
      <c r="B36" s="27">
        <v>1034390.7086</v>
      </c>
      <c r="C36" s="27">
        <v>1743906.10568</v>
      </c>
      <c r="D36" s="28">
        <f t="shared" si="0"/>
        <v>68.592591868917339</v>
      </c>
      <c r="E36" s="28">
        <f t="shared" si="1"/>
        <v>10.624886787830317</v>
      </c>
      <c r="F36" s="27">
        <v>6977978.6612200001</v>
      </c>
      <c r="G36" s="27">
        <v>10944693.551589999</v>
      </c>
      <c r="H36" s="28">
        <f t="shared" si="2"/>
        <v>56.846188315463777</v>
      </c>
      <c r="I36" s="28">
        <f t="shared" si="3"/>
        <v>9.0184927875463607</v>
      </c>
      <c r="J36" s="27">
        <v>12390817.97841</v>
      </c>
      <c r="K36" s="27">
        <v>16569940.810380001</v>
      </c>
      <c r="L36" s="28">
        <f t="shared" si="4"/>
        <v>33.727578270068889</v>
      </c>
      <c r="M36" s="28">
        <f t="shared" si="5"/>
        <v>8.2418376169585859</v>
      </c>
    </row>
    <row r="37" spans="1:13" ht="14.25" x14ac:dyDescent="0.2">
      <c r="A37" s="10" t="s">
        <v>21</v>
      </c>
      <c r="B37" s="27">
        <v>350453.63160000002</v>
      </c>
      <c r="C37" s="27">
        <v>358258.91518000001</v>
      </c>
      <c r="D37" s="28">
        <f t="shared" si="0"/>
        <v>2.2271943778595982</v>
      </c>
      <c r="E37" s="28">
        <f t="shared" si="1"/>
        <v>2.1827209630842788</v>
      </c>
      <c r="F37" s="27">
        <v>2068140.7293199999</v>
      </c>
      <c r="G37" s="27">
        <v>2582363.4881799999</v>
      </c>
      <c r="H37" s="28">
        <f t="shared" si="2"/>
        <v>24.864011987669489</v>
      </c>
      <c r="I37" s="28">
        <f t="shared" si="3"/>
        <v>2.1278829218193192</v>
      </c>
      <c r="J37" s="27">
        <v>3532060.62133</v>
      </c>
      <c r="K37" s="27">
        <v>4271701.6606000001</v>
      </c>
      <c r="L37" s="28">
        <f t="shared" si="4"/>
        <v>20.940779861006114</v>
      </c>
      <c r="M37" s="28">
        <f t="shared" si="5"/>
        <v>2.1247312731921668</v>
      </c>
    </row>
    <row r="38" spans="1:13" ht="14.25" x14ac:dyDescent="0.2">
      <c r="A38" s="9" t="s">
        <v>22</v>
      </c>
      <c r="B38" s="27">
        <v>347043.65740999999</v>
      </c>
      <c r="C38" s="27">
        <v>456259.20029000001</v>
      </c>
      <c r="D38" s="28">
        <f t="shared" si="0"/>
        <v>31.470260455148431</v>
      </c>
      <c r="E38" s="28">
        <f t="shared" si="1"/>
        <v>2.7797955022910972</v>
      </c>
      <c r="F38" s="27">
        <v>1963473.2199899999</v>
      </c>
      <c r="G38" s="27">
        <v>2916543.9543400002</v>
      </c>
      <c r="H38" s="28">
        <f t="shared" si="2"/>
        <v>48.540042443505001</v>
      </c>
      <c r="I38" s="28">
        <f t="shared" si="3"/>
        <v>2.4032496198083191</v>
      </c>
      <c r="J38" s="27">
        <v>3909189.14402</v>
      </c>
      <c r="K38" s="27">
        <v>4731597.1855600001</v>
      </c>
      <c r="L38" s="28">
        <f t="shared" si="4"/>
        <v>21.037816571195116</v>
      </c>
      <c r="M38" s="28">
        <f t="shared" si="5"/>
        <v>2.3534818934183908</v>
      </c>
    </row>
    <row r="39" spans="1:13" ht="14.25" x14ac:dyDescent="0.2">
      <c r="A39" s="9" t="s">
        <v>23</v>
      </c>
      <c r="B39" s="27">
        <v>139475.37940000001</v>
      </c>
      <c r="C39" s="27">
        <v>231065.92726</v>
      </c>
      <c r="D39" s="28">
        <f>(C39-B39)/B39*100</f>
        <v>65.667896552070602</v>
      </c>
      <c r="E39" s="28">
        <f t="shared" si="1"/>
        <v>1.4077875578658172</v>
      </c>
      <c r="F39" s="27">
        <v>1062003.0360900001</v>
      </c>
      <c r="G39" s="27">
        <v>1572872.9050100001</v>
      </c>
      <c r="H39" s="28">
        <f t="shared" si="2"/>
        <v>48.104369908477935</v>
      </c>
      <c r="I39" s="28">
        <f t="shared" si="3"/>
        <v>1.2960566582057518</v>
      </c>
      <c r="J39" s="27">
        <v>2300778.1132100001</v>
      </c>
      <c r="K39" s="27">
        <v>2789890.7486999999</v>
      </c>
      <c r="L39" s="28">
        <f t="shared" si="4"/>
        <v>21.258574770063312</v>
      </c>
      <c r="M39" s="28">
        <f t="shared" si="5"/>
        <v>1.387683081247717</v>
      </c>
    </row>
    <row r="40" spans="1:13" ht="14.25" x14ac:dyDescent="0.2">
      <c r="A40" s="9" t="s">
        <v>24</v>
      </c>
      <c r="B40" s="27">
        <v>415949.28769999999</v>
      </c>
      <c r="C40" s="27">
        <v>466667.94728999998</v>
      </c>
      <c r="D40" s="28">
        <f>(C40-B40)/B40*100</f>
        <v>12.19347191828356</v>
      </c>
      <c r="E40" s="28">
        <f t="shared" si="1"/>
        <v>2.8432116220683974</v>
      </c>
      <c r="F40" s="27">
        <v>2484889.6977200001</v>
      </c>
      <c r="G40" s="27">
        <v>3479662.9821100002</v>
      </c>
      <c r="H40" s="28">
        <f t="shared" si="2"/>
        <v>40.032895033640735</v>
      </c>
      <c r="I40" s="28">
        <f t="shared" si="3"/>
        <v>2.8672630585158911</v>
      </c>
      <c r="J40" s="27">
        <v>4472145.9440900004</v>
      </c>
      <c r="K40" s="27">
        <v>5657589.3132999996</v>
      </c>
      <c r="L40" s="28">
        <f t="shared" si="4"/>
        <v>26.507260362926623</v>
      </c>
      <c r="M40" s="28">
        <f t="shared" si="5"/>
        <v>2.8140675309141003</v>
      </c>
    </row>
    <row r="41" spans="1:13" ht="14.25" x14ac:dyDescent="0.2">
      <c r="A41" s="9" t="s">
        <v>25</v>
      </c>
      <c r="B41" s="27">
        <v>9434.06639</v>
      </c>
      <c r="C41" s="27">
        <v>10351.263300000001</v>
      </c>
      <c r="D41" s="28">
        <f t="shared" si="0"/>
        <v>9.7221799389944774</v>
      </c>
      <c r="E41" s="28">
        <f t="shared" si="1"/>
        <v>6.3065895758555202E-2</v>
      </c>
      <c r="F41" s="27">
        <v>52482.421909999997</v>
      </c>
      <c r="G41" s="27">
        <v>77115.904680000007</v>
      </c>
      <c r="H41" s="28">
        <f t="shared" si="2"/>
        <v>46.936634921770533</v>
      </c>
      <c r="I41" s="28">
        <f t="shared" si="3"/>
        <v>6.3543965564998195E-2</v>
      </c>
      <c r="J41" s="27">
        <v>102838.64528</v>
      </c>
      <c r="K41" s="27">
        <v>125040.68855000001</v>
      </c>
      <c r="L41" s="28">
        <f t="shared" si="4"/>
        <v>21.589202395218493</v>
      </c>
      <c r="M41" s="28">
        <f t="shared" si="5"/>
        <v>6.219485406346232E-2</v>
      </c>
    </row>
    <row r="42" spans="1:13" ht="15.75" x14ac:dyDescent="0.25">
      <c r="A42" s="14" t="s">
        <v>36</v>
      </c>
      <c r="B42" s="25">
        <f>B43</f>
        <v>372489.72096000001</v>
      </c>
      <c r="C42" s="25">
        <f>C43</f>
        <v>477787.38192000001</v>
      </c>
      <c r="D42" s="26">
        <f t="shared" si="0"/>
        <v>28.268608510490267</v>
      </c>
      <c r="E42" s="26">
        <f t="shared" si="1"/>
        <v>2.9109576628120091</v>
      </c>
      <c r="F42" s="25">
        <f>F43</f>
        <v>2222179.3890200001</v>
      </c>
      <c r="G42" s="25">
        <f>G43</f>
        <v>3294423.63289</v>
      </c>
      <c r="H42" s="26">
        <f t="shared" si="2"/>
        <v>48.251921027080925</v>
      </c>
      <c r="I42" s="26">
        <f t="shared" si="3"/>
        <v>2.7146247295361219</v>
      </c>
      <c r="J42" s="25">
        <f>J43</f>
        <v>4025066.3254300002</v>
      </c>
      <c r="K42" s="25">
        <f>K43</f>
        <v>5342092.3336199997</v>
      </c>
      <c r="L42" s="26">
        <f t="shared" si="4"/>
        <v>32.720603878478968</v>
      </c>
      <c r="M42" s="26">
        <f t="shared" si="5"/>
        <v>2.6571403031756322</v>
      </c>
    </row>
    <row r="43" spans="1:13" ht="14.25" x14ac:dyDescent="0.2">
      <c r="A43" s="9" t="s">
        <v>26</v>
      </c>
      <c r="B43" s="27">
        <v>372489.72096000001</v>
      </c>
      <c r="C43" s="27">
        <v>477787.38192000001</v>
      </c>
      <c r="D43" s="28">
        <f t="shared" si="0"/>
        <v>28.268608510490267</v>
      </c>
      <c r="E43" s="28">
        <f t="shared" si="1"/>
        <v>2.9109576628120091</v>
      </c>
      <c r="F43" s="27">
        <v>2222179.3890200001</v>
      </c>
      <c r="G43" s="27">
        <v>3294423.63289</v>
      </c>
      <c r="H43" s="28">
        <f t="shared" si="2"/>
        <v>48.251921027080925</v>
      </c>
      <c r="I43" s="28">
        <f t="shared" si="3"/>
        <v>2.7146247295361219</v>
      </c>
      <c r="J43" s="27">
        <v>4025066.3254300002</v>
      </c>
      <c r="K43" s="27">
        <v>5342092.3336199997</v>
      </c>
      <c r="L43" s="28">
        <f t="shared" si="4"/>
        <v>32.720603878478968</v>
      </c>
      <c r="M43" s="28">
        <f t="shared" si="5"/>
        <v>2.6571403031756322</v>
      </c>
    </row>
    <row r="44" spans="1:13" ht="15.75" x14ac:dyDescent="0.25">
      <c r="A44" s="8" t="s">
        <v>37</v>
      </c>
      <c r="B44" s="25">
        <f>B8+B22+B42</f>
        <v>13784928.662629999</v>
      </c>
      <c r="C44" s="25">
        <f>C8+C22+C42</f>
        <v>15184451.55859</v>
      </c>
      <c r="D44" s="26">
        <f t="shared" si="0"/>
        <v>10.1525581322304</v>
      </c>
      <c r="E44" s="26">
        <f t="shared" si="1"/>
        <v>92.51248001245105</v>
      </c>
      <c r="F44" s="29">
        <f>F8+F22+F42</f>
        <v>82631416.888110012</v>
      </c>
      <c r="G44" s="29">
        <f>G8+G22+G42</f>
        <v>110767036.88951001</v>
      </c>
      <c r="H44" s="30">
        <f t="shared" si="2"/>
        <v>34.049543213688352</v>
      </c>
      <c r="I44" s="30">
        <f t="shared" si="3"/>
        <v>91.272699283645451</v>
      </c>
      <c r="J44" s="29">
        <f>J8+J22+J42</f>
        <v>152804943.67107001</v>
      </c>
      <c r="K44" s="29">
        <f>K8+K22+K42</f>
        <v>184286598.14681</v>
      </c>
      <c r="L44" s="30">
        <f t="shared" si="4"/>
        <v>20.602510442010189</v>
      </c>
      <c r="M44" s="30">
        <f t="shared" si="5"/>
        <v>91.663587353084637</v>
      </c>
    </row>
    <row r="45" spans="1:13" ht="15" x14ac:dyDescent="0.25">
      <c r="A45" s="15" t="s">
        <v>38</v>
      </c>
      <c r="B45" s="19">
        <f>B46-B44</f>
        <v>1105724.8053700011</v>
      </c>
      <c r="C45" s="19">
        <f>C46-C44</f>
        <v>1228957.2664099988</v>
      </c>
      <c r="D45" s="20">
        <f t="shared" si="0"/>
        <v>11.144948584088352</v>
      </c>
      <c r="E45" s="20">
        <f>C45/C$46*100</f>
        <v>7.4875199875489535</v>
      </c>
      <c r="F45" s="19">
        <f>F46-F44</f>
        <v>7318004.0718899965</v>
      </c>
      <c r="G45" s="19">
        <f>G46-G44</f>
        <v>10591307.67448999</v>
      </c>
      <c r="H45" s="21">
        <f t="shared" si="2"/>
        <v>44.729458612539531</v>
      </c>
      <c r="I45" s="20">
        <f>G45/G$46*100</f>
        <v>8.7273007163545451</v>
      </c>
      <c r="J45" s="19">
        <f>J46-J44</f>
        <v>13681084.012929976</v>
      </c>
      <c r="K45" s="19">
        <f>K46-K44</f>
        <v>16760080.767190039</v>
      </c>
      <c r="L45" s="21">
        <f t="shared" si="4"/>
        <v>22.505502863297288</v>
      </c>
      <c r="M45" s="20">
        <f>K45/K$46*100</f>
        <v>8.3364126469153721</v>
      </c>
    </row>
    <row r="46" spans="1:13" s="12" customFormat="1" ht="22.5" customHeight="1" x14ac:dyDescent="0.3">
      <c r="A46" s="11" t="s">
        <v>43</v>
      </c>
      <c r="B46" s="22">
        <v>14890653.468</v>
      </c>
      <c r="C46" s="22">
        <v>16413408.824999999</v>
      </c>
      <c r="D46" s="31">
        <f t="shared" si="0"/>
        <v>10.226249373624864</v>
      </c>
      <c r="E46" s="23">
        <f t="shared" ref="E46" si="6">C46/C$46*100</f>
        <v>100</v>
      </c>
      <c r="F46" s="22">
        <v>89949420.960000008</v>
      </c>
      <c r="G46" s="22">
        <v>121358344.564</v>
      </c>
      <c r="H46" s="31">
        <f t="shared" si="2"/>
        <v>34.918427788398276</v>
      </c>
      <c r="I46" s="23">
        <f t="shared" ref="I46" si="7">G46/G$46*100</f>
        <v>100</v>
      </c>
      <c r="J46" s="22">
        <v>166486027.68399999</v>
      </c>
      <c r="K46" s="22">
        <v>201046678.91400003</v>
      </c>
      <c r="L46" s="31">
        <f t="shared" si="4"/>
        <v>20.758889926545756</v>
      </c>
      <c r="M46" s="23">
        <f t="shared" ref="M46" si="8">K46/K$46*100</f>
        <v>100</v>
      </c>
    </row>
    <row r="47" spans="1:13" ht="20.25" customHeight="1" x14ac:dyDescent="0.2">
      <c r="C47" s="17"/>
    </row>
    <row r="49" spans="1:1" x14ac:dyDescent="0.2">
      <c r="A49" s="1" t="s">
        <v>41</v>
      </c>
    </row>
    <row r="50" spans="1:1" ht="25.5" x14ac:dyDescent="0.2">
      <c r="A50" s="18" t="s">
        <v>42</v>
      </c>
    </row>
  </sheetData>
  <mergeCells count="5">
    <mergeCell ref="B6:E6"/>
    <mergeCell ref="F6:I6"/>
    <mergeCell ref="J6:M6"/>
    <mergeCell ref="A5:M5"/>
    <mergeCell ref="B1:J1"/>
  </mergeCells>
  <conditionalFormatting sqref="D46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H46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L46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Onural Sürmen</cp:lastModifiedBy>
  <cp:lastPrinted>2016-02-26T09:44:09Z</cp:lastPrinted>
  <dcterms:created xsi:type="dcterms:W3CDTF">2013-08-01T04:41:02Z</dcterms:created>
  <dcterms:modified xsi:type="dcterms:W3CDTF">2021-10-01T11:06:45Z</dcterms:modified>
</cp:coreProperties>
</file>